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8" windowWidth="14808" windowHeight="783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Лист1!$A$1:$G$23</definedName>
  </definedNames>
  <calcPr calcId="152511"/>
</workbook>
</file>

<file path=xl/calcChain.xml><?xml version="1.0" encoding="utf-8"?>
<calcChain xmlns="http://schemas.openxmlformats.org/spreadsheetml/2006/main">
  <c r="E23" i="1" l="1"/>
  <c r="B23" i="1" l="1"/>
  <c r="C21" i="1" l="1"/>
  <c r="C20" i="1"/>
  <c r="C19" i="1"/>
  <c r="D19" i="1" s="1"/>
  <c r="C13" i="1"/>
  <c r="D13" i="1" s="1"/>
  <c r="C17" i="1"/>
  <c r="C16" i="1"/>
  <c r="C15" i="1"/>
  <c r="C14" i="1"/>
  <c r="D14" i="1" s="1"/>
  <c r="D21" i="1" l="1"/>
  <c r="C12" i="1" l="1"/>
  <c r="D12" i="1" s="1"/>
  <c r="D22" i="1" l="1"/>
  <c r="F22" i="1" s="1"/>
  <c r="G22" i="1" s="1"/>
  <c r="C22" i="1"/>
  <c r="F21" i="1" l="1"/>
  <c r="G21" i="1" s="1"/>
  <c r="D20" i="1" l="1"/>
  <c r="F20" i="1" l="1"/>
  <c r="G20" i="1" s="1"/>
  <c r="C23" i="1" l="1"/>
  <c r="F19" i="1" l="1"/>
  <c r="G19" i="1" s="1"/>
  <c r="D17" i="1"/>
  <c r="D15" i="1" l="1"/>
  <c r="F15" i="1" s="1"/>
  <c r="G15" i="1" s="1"/>
  <c r="D11" i="1"/>
  <c r="F11" i="1" l="1"/>
  <c r="G11" i="1" s="1"/>
  <c r="F14" i="1"/>
  <c r="G14" i="1" s="1"/>
  <c r="D16" i="1"/>
  <c r="F16" i="1" s="1"/>
  <c r="G16" i="1" s="1"/>
  <c r="F17" i="1"/>
  <c r="G17" i="1" s="1"/>
  <c r="D18" i="1"/>
  <c r="F18" i="1" s="1"/>
  <c r="G18" i="1" s="1"/>
  <c r="F13" i="1"/>
  <c r="G13" i="1" s="1"/>
  <c r="F12" i="1"/>
  <c r="G12" i="1" s="1"/>
  <c r="D23" i="1" l="1"/>
  <c r="F23" i="1"/>
  <c r="G23" i="1"/>
</calcChain>
</file>

<file path=xl/sharedStrings.xml><?xml version="1.0" encoding="utf-8"?>
<sst xmlns="http://schemas.openxmlformats.org/spreadsheetml/2006/main" count="25" uniqueCount="25">
  <si>
    <t xml:space="preserve">Месяц </t>
  </si>
  <si>
    <t>Затраты сетевой организации на оплату потерь, руб. (с НДС)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</si>
  <si>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</si>
  <si>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</si>
  <si>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</si>
  <si>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</si>
  <si>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</si>
  <si>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</si>
  <si>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</si>
  <si>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</si>
  <si>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</si>
  <si>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</si>
  <si>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</si>
  <si>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</si>
  <si>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Итого </t>
  </si>
  <si>
    <t>Затраты сетевой организации на покупку потерь в сетях, руб.</t>
  </si>
  <si>
    <t>Закупка электрической энергии для компенсации потерь в сетях, кВтч</t>
  </si>
  <si>
    <t>Размер фактических потерь, кВтч СН-II</t>
  </si>
  <si>
    <t>Стоимость закупки потерь (фактическая цена), руб/кВтч (без НДС)</t>
  </si>
  <si>
    <t>Всего размер фактических потерь, кВтч</t>
  </si>
  <si>
    <t>Размер фактических потерь, кВтч ВН</t>
  </si>
  <si>
    <t>ООО Энергетическая компания "Радиан"</t>
  </si>
  <si>
    <t xml:space="preserve">Информация о закупке сетевыми организациями электрической энергии для компенсации потерь в сетях, ее стоимость </t>
  </si>
  <si>
    <t xml:space="preserve">Затраты на закупку потерь электрической энергии в 2019 г. </t>
  </si>
  <si>
    <t xml:space="preserve">Закупка электрической энергии для компенсации потерь при передаче электроэнергии в сетях ООО Энергетическая компания "Радиан" осуществляется по Договору купли -продажи № 20030 от 30.03.2018 г. с гарантирующим поставщиком ООО "Иркутская энергосбытовая компания"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</si>
</sst>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Border="1"/>
    <xf numFmtId="0" fontId="1" fillId="0" borderId="2" xfId="0" applyFont="1" applyFill="1" applyBorder="1"/>
    <xf numFmtId="0" fontId="0" fillId="0" borderId="0" xfId="0" applyBorder="1"/>
    <xf numFmtId="2" fontId="0" fillId="0" borderId="0" xfId="0" applyNumberFormat="1" applyBorder="1"/>
    <xf numFmtId="164" fontId="1" fillId="0" borderId="1" xfId="0" applyNumberFormat="1" applyFont="1" applyBorder="1"/>
    <xf numFmtId="2" fontId="0" fillId="0" borderId="0" xfId="0" applyNumberFormat="1"/>
    <xf numFmtId="2" fontId="1" fillId="0" borderId="0" xfId="0" applyNumberFormat="1" applyFont="1"/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1" fontId="1" fillId="0" borderId="1" xfId="0" applyNumberFormat="1" applyFont="1" applyBorder="1"/>
    <xf numFmtId="0" fontId="3" fillId="0" borderId="1" xfId="0" applyFont="1" applyFill="1" applyBorder="1"/>
    <xf numFmtId="1" fontId="3" fillId="0" borderId="1" xfId="0" applyNumberFormat="1" applyFont="1" applyFill="1" applyBorder="1"/>
    <xf numFmtId="164" fontId="3" fillId="0" borderId="1" xfId="0" applyNumberFormat="1" applyFont="1" applyBorder="1"/>
    <xf numFmtId="2" fontId="3" fillId="0" borderId="1" xfId="0" applyNumberFormat="1" applyFont="1" applyFill="1" applyBorder="1"/>
    <xf numFmtId="2" fontId="3" fillId="0" borderId="1" xfId="0" applyNumberFormat="1" applyFont="1" applyBorder="1"/>
    <xf numFmtId="0" fontId="3" fillId="0" borderId="1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7" zoomScaleNormal="100" zoomScaleSheetLayoutView="100" workbookViewId="0">
      <selection activeCell="F28" sqref="F28"/>
    </sheetView>
  </sheetViews>
  <sheetFormatPr defaultRowHeight="14.4" x14ac:dyDescent="0.3"/>
  <cols>
    <col min="1" max="1" width="10.5546875" customWidth="1"/>
    <col min="2" max="4" width="16.5546875" customWidth="1"/>
    <col min="5" max="5" width="17.109375" customWidth="1"/>
    <col min="6" max="6" width="14.5546875" customWidth="1"/>
    <col min="7" max="7" width="14.88671875" customWidth="1"/>
  </cols>
  <sheetData>
    <row r="1" spans="1:9" ht="16.2" customHeight="1" x14ac:dyDescent="0.3">
      <c r="A1" s="23" t="s">
        <v>22</v>
      </c>
      <c r="B1" s="23"/>
      <c r="C1" s="23"/>
      <c r="D1" s="23"/>
      <c r="E1" s="23"/>
      <c r="F1" s="23"/>
      <c r="G1" s="23"/>
    </row>
    <row r="2" spans="1:9" x14ac:dyDescent="0.3">
      <c r="A2" s="1"/>
      <c r="B2" s="1"/>
      <c r="C2" s="1"/>
      <c r="D2" s="1"/>
      <c r="E2" s="1"/>
      <c r="F2" s="1"/>
    </row>
    <row r="3" spans="1:9" x14ac:dyDescent="0.3">
      <c r="A3" s="24" t="s">
        <v>21</v>
      </c>
      <c r="B3" s="24"/>
      <c r="C3" s="24"/>
      <c r="D3" s="24"/>
      <c r="E3" s="24"/>
      <c r="F3" s="24"/>
      <c r="G3" s="24"/>
    </row>
    <row r="5" spans="1:9" ht="45.6" customHeight="1" x14ac:dyDescent="0.3">
      <c r="A5" s="23" t="s">
        <v>24</v>
      </c>
      <c r="B5" s="23"/>
      <c r="C5" s="23"/>
      <c r="D5" s="23"/>
      <c r="E5" s="23"/>
      <c r="F5" s="23"/>
      <c r="G5" s="23"/>
    </row>
    <row r="6" spans="1:9" x14ac:dyDescent="0.3">
      <c r="F6" s="2"/>
    </row>
    <row r="7" spans="1:9" x14ac:dyDescent="0.3">
      <c r="A7" s="24" t="s">
        <v>23</v>
      </c>
      <c r="B7" s="24"/>
      <c r="C7" s="24"/>
      <c r="D7" s="24"/>
      <c r="E7" s="24"/>
      <c r="F7" s="24"/>
      <c r="G7" s="24"/>
    </row>
    <row r="8" spans="1:9" x14ac:dyDescent="0.3">
      <c r="A8" s="2"/>
      <c r="B8" s="2"/>
      <c r="C8" s="2"/>
      <c r="D8" s="2"/>
      <c r="E8" s="2"/>
      <c r="F8" s="2"/>
      <c r="G8" s="2"/>
    </row>
    <row r="9" spans="1:9" ht="29.25" customHeight="1" x14ac:dyDescent="0.3">
      <c r="A9" s="25" t="s">
        <v>0</v>
      </c>
      <c r="B9" s="27" t="s">
        <v>16</v>
      </c>
      <c r="C9" s="28"/>
      <c r="D9" s="29"/>
      <c r="E9" s="30" t="s">
        <v>18</v>
      </c>
      <c r="F9" s="32" t="s">
        <v>15</v>
      </c>
      <c r="G9" s="30" t="s">
        <v>1</v>
      </c>
    </row>
    <row r="10" spans="1:9" ht="55.2" x14ac:dyDescent="0.3">
      <c r="A10" s="26"/>
      <c r="B10" s="3" t="s">
        <v>20</v>
      </c>
      <c r="C10" s="3" t="s">
        <v>17</v>
      </c>
      <c r="D10" s="3" t="s">
        <v>19</v>
      </c>
      <c r="E10" s="31"/>
      <c r="F10" s="33"/>
      <c r="G10" s="31"/>
    </row>
    <row r="11" spans="1:9" x14ac:dyDescent="0.3">
      <c r="A11" s="4" t="s">
        <v>2</v>
      </c>
      <c r="B11" s="5"/>
      <c r="C11" s="5">
        <v>11819</v>
      </c>
      <c r="D11" s="5">
        <f>B11+C11</f>
        <v>11819</v>
      </c>
      <c r="E11" s="4">
        <v>1.77433</v>
      </c>
      <c r="F11" s="6">
        <f t="shared" ref="F11:F18" si="0">D11*E11</f>
        <v>20970.806270000001</v>
      </c>
      <c r="G11" s="7">
        <f>F11*1.2</f>
        <v>25164.967524</v>
      </c>
      <c r="H11" s="8"/>
      <c r="I11" s="9"/>
    </row>
    <row r="12" spans="1:9" x14ac:dyDescent="0.3">
      <c r="A12" s="4" t="s">
        <v>3</v>
      </c>
      <c r="B12" s="5">
        <v>-4105</v>
      </c>
      <c r="C12" s="5">
        <f>9802+4105</f>
        <v>13907</v>
      </c>
      <c r="D12" s="5">
        <f t="shared" ref="D12:D14" si="1">B12+C12</f>
        <v>9802</v>
      </c>
      <c r="E12" s="4">
        <v>1.8461399999999999</v>
      </c>
      <c r="F12" s="6">
        <f t="shared" si="0"/>
        <v>18095.864279999998</v>
      </c>
      <c r="G12" s="7">
        <f>F12*1.2-0.01</f>
        <v>21715.027135999997</v>
      </c>
      <c r="H12" s="8"/>
      <c r="I12" s="10"/>
    </row>
    <row r="13" spans="1:9" x14ac:dyDescent="0.3">
      <c r="A13" s="22" t="s">
        <v>4</v>
      </c>
      <c r="B13" s="5">
        <v>-3995</v>
      </c>
      <c r="C13" s="5">
        <f>3995+3523</f>
        <v>7518</v>
      </c>
      <c r="D13" s="5">
        <f>C13+B13</f>
        <v>3523</v>
      </c>
      <c r="E13" s="4">
        <v>1.76054</v>
      </c>
      <c r="F13" s="6">
        <f t="shared" si="0"/>
        <v>6202.3824199999999</v>
      </c>
      <c r="G13" s="7">
        <f t="shared" ref="G13:G19" si="2">F13*1.2</f>
        <v>7442.8589039999997</v>
      </c>
      <c r="H13" s="8"/>
      <c r="I13" s="10"/>
    </row>
    <row r="14" spans="1:9" x14ac:dyDescent="0.3">
      <c r="A14" s="22" t="s">
        <v>5</v>
      </c>
      <c r="B14" s="17">
        <v>-4015</v>
      </c>
      <c r="C14" s="18">
        <f>5393+4015</f>
        <v>9408</v>
      </c>
      <c r="D14" s="5">
        <f t="shared" si="1"/>
        <v>5393</v>
      </c>
      <c r="E14" s="19">
        <v>1.8060499999999999</v>
      </c>
      <c r="F14" s="20">
        <f t="shared" si="0"/>
        <v>9740.02765</v>
      </c>
      <c r="G14" s="21">
        <f>F14*1.2</f>
        <v>11688.03318</v>
      </c>
      <c r="H14" s="8"/>
      <c r="I14" s="9"/>
    </row>
    <row r="15" spans="1:9" x14ac:dyDescent="0.3">
      <c r="A15" s="22" t="s">
        <v>6</v>
      </c>
      <c r="B15" s="15">
        <v>-3970</v>
      </c>
      <c r="C15" s="15">
        <f>5162+3970</f>
        <v>9132</v>
      </c>
      <c r="D15" s="15">
        <f>B15+C15</f>
        <v>5162</v>
      </c>
      <c r="E15" s="4">
        <v>1.68641</v>
      </c>
      <c r="F15" s="6">
        <f t="shared" si="0"/>
        <v>8705.2484199999999</v>
      </c>
      <c r="G15" s="7">
        <f>F15*1.2</f>
        <v>10446.298104</v>
      </c>
      <c r="H15" s="8"/>
      <c r="I15" s="9"/>
    </row>
    <row r="16" spans="1:9" x14ac:dyDescent="0.3">
      <c r="A16" s="22" t="s">
        <v>7</v>
      </c>
      <c r="B16" s="15">
        <v>-3957</v>
      </c>
      <c r="C16" s="15">
        <f>3957+3871</f>
        <v>7828</v>
      </c>
      <c r="D16" s="15">
        <f t="shared" ref="D16:D20" si="3">B16+C16</f>
        <v>3871</v>
      </c>
      <c r="E16" s="4">
        <v>1.77098</v>
      </c>
      <c r="F16" s="6">
        <f t="shared" si="0"/>
        <v>6855.4635799999996</v>
      </c>
      <c r="G16" s="7">
        <f>F16*1.2-0.01</f>
        <v>8226.5462959999986</v>
      </c>
      <c r="H16" s="12"/>
      <c r="I16" s="9"/>
    </row>
    <row r="17" spans="1:9" x14ac:dyDescent="0.3">
      <c r="A17" s="4" t="s">
        <v>8</v>
      </c>
      <c r="B17" s="16">
        <v>0</v>
      </c>
      <c r="C17" s="16">
        <f>5377+4156+3928</f>
        <v>13461</v>
      </c>
      <c r="D17" s="15">
        <f>B17+C17</f>
        <v>13461</v>
      </c>
      <c r="E17" s="11">
        <v>1.5629299999999999</v>
      </c>
      <c r="F17" s="6">
        <f t="shared" si="0"/>
        <v>21038.600729999998</v>
      </c>
      <c r="G17" s="7">
        <f t="shared" si="2"/>
        <v>25246.320875999998</v>
      </c>
      <c r="H17" s="8"/>
      <c r="I17" s="9"/>
    </row>
    <row r="18" spans="1:9" x14ac:dyDescent="0.3">
      <c r="A18" s="4" t="s">
        <v>9</v>
      </c>
      <c r="B18" s="16">
        <v>0</v>
      </c>
      <c r="C18" s="16">
        <v>2017</v>
      </c>
      <c r="D18" s="15">
        <f t="shared" si="3"/>
        <v>2017</v>
      </c>
      <c r="E18" s="4">
        <v>1.32301</v>
      </c>
      <c r="F18" s="6">
        <f t="shared" si="0"/>
        <v>2668.5111700000002</v>
      </c>
      <c r="G18" s="7">
        <f t="shared" si="2"/>
        <v>3202.2134040000001</v>
      </c>
      <c r="I18" s="9"/>
    </row>
    <row r="19" spans="1:9" x14ac:dyDescent="0.3">
      <c r="A19" s="4" t="s">
        <v>10</v>
      </c>
      <c r="B19" s="16">
        <v>-3727</v>
      </c>
      <c r="C19" s="16">
        <f>3986+4010</f>
        <v>7996</v>
      </c>
      <c r="D19" s="15">
        <f t="shared" si="3"/>
        <v>4269</v>
      </c>
      <c r="E19" s="4">
        <v>1.29237</v>
      </c>
      <c r="F19" s="6">
        <f>D19*E19</f>
        <v>5517.1275299999998</v>
      </c>
      <c r="G19" s="7">
        <f t="shared" si="2"/>
        <v>6620.5530359999993</v>
      </c>
      <c r="I19" s="9"/>
    </row>
    <row r="20" spans="1:9" x14ac:dyDescent="0.3">
      <c r="A20" s="5" t="s">
        <v>11</v>
      </c>
      <c r="B20" s="15">
        <v>2928</v>
      </c>
      <c r="C20" s="15">
        <f>3988+4703</f>
        <v>8691</v>
      </c>
      <c r="D20" s="15">
        <f t="shared" si="3"/>
        <v>11619</v>
      </c>
      <c r="E20" s="5">
        <v>1.2220800000000001</v>
      </c>
      <c r="F20" s="6">
        <f t="shared" ref="F20:F21" si="4">D20*E20</f>
        <v>14199.347520000001</v>
      </c>
      <c r="G20" s="7">
        <f>F20*1.2</f>
        <v>17039.217024000001</v>
      </c>
      <c r="H20" s="8"/>
      <c r="I20" s="9"/>
    </row>
    <row r="21" spans="1:9" x14ac:dyDescent="0.3">
      <c r="A21" s="5" t="s">
        <v>12</v>
      </c>
      <c r="B21" s="15">
        <v>1390</v>
      </c>
      <c r="C21" s="15">
        <f>7060+4051</f>
        <v>11111</v>
      </c>
      <c r="D21" s="15">
        <f>B21+C21</f>
        <v>12501</v>
      </c>
      <c r="E21" s="5">
        <v>1.65066</v>
      </c>
      <c r="F21" s="6">
        <f t="shared" si="4"/>
        <v>20634.900659999999</v>
      </c>
      <c r="G21" s="7">
        <f>F21*1.2</f>
        <v>24761.880792</v>
      </c>
      <c r="I21" s="9"/>
    </row>
    <row r="22" spans="1:9" x14ac:dyDescent="0.3">
      <c r="A22" s="5" t="s">
        <v>13</v>
      </c>
      <c r="B22" s="15">
        <v>12517</v>
      </c>
      <c r="C22" s="15">
        <f>8817+4048</f>
        <v>12865</v>
      </c>
      <c r="D22" s="15">
        <f>B22+C22</f>
        <v>25382</v>
      </c>
      <c r="E22" s="14">
        <v>1.69156</v>
      </c>
      <c r="F22" s="6">
        <f>D22*E22</f>
        <v>42935.175920000001</v>
      </c>
      <c r="G22" s="7">
        <f>F22*1.2-0.001</f>
        <v>51522.210104000005</v>
      </c>
    </row>
    <row r="23" spans="1:9" x14ac:dyDescent="0.3">
      <c r="A23" s="4" t="s">
        <v>14</v>
      </c>
      <c r="B23" s="4">
        <f t="shared" ref="B23:G23" si="5">SUM(B11:B22)</f>
        <v>-6934</v>
      </c>
      <c r="C23" s="4">
        <f t="shared" si="5"/>
        <v>115753</v>
      </c>
      <c r="D23" s="4">
        <f t="shared" si="5"/>
        <v>108819</v>
      </c>
      <c r="E23" s="11">
        <f>F23/D23</f>
        <v>1.6317321069849933</v>
      </c>
      <c r="F23" s="7">
        <f t="shared" si="5"/>
        <v>177563.45614999998</v>
      </c>
      <c r="G23" s="7">
        <f t="shared" si="5"/>
        <v>213076.12638</v>
      </c>
    </row>
    <row r="24" spans="1:9" x14ac:dyDescent="0.3">
      <c r="A24" s="2"/>
      <c r="B24" s="2"/>
      <c r="C24" s="2"/>
      <c r="D24" s="2"/>
      <c r="E24" s="2"/>
      <c r="F24" s="2"/>
      <c r="G24" s="2"/>
    </row>
    <row r="25" spans="1:9" x14ac:dyDescent="0.3">
      <c r="A25" s="2"/>
      <c r="B25" s="2"/>
      <c r="C25" s="2"/>
      <c r="D25" s="2"/>
      <c r="E25" s="2"/>
      <c r="F25" s="2"/>
      <c r="G25" s="2"/>
    </row>
    <row r="26" spans="1:9" x14ac:dyDescent="0.3">
      <c r="A26" s="2"/>
      <c r="B26" s="2"/>
      <c r="C26" s="2"/>
      <c r="D26" s="2"/>
      <c r="E26" s="2"/>
      <c r="F26" s="13"/>
      <c r="G26" s="2"/>
    </row>
    <row r="27" spans="1:9" x14ac:dyDescent="0.3">
      <c r="A27" s="2"/>
      <c r="B27" s="2"/>
      <c r="C27" s="2"/>
      <c r="D27" s="2"/>
      <c r="E27" s="2"/>
      <c r="F27" s="2"/>
      <c r="G27" s="2"/>
    </row>
    <row r="28" spans="1:9" x14ac:dyDescent="0.3">
      <c r="A28" s="2"/>
      <c r="B28" s="2"/>
      <c r="C28" s="2"/>
      <c r="D28" s="2"/>
      <c r="E28" s="2"/>
      <c r="F28" s="2"/>
    </row>
    <row r="29" spans="1:9" x14ac:dyDescent="0.3">
      <c r="A29" s="2"/>
      <c r="B29" s="2"/>
      <c r="C29" s="2"/>
      <c r="D29" s="2"/>
      <c r="E29" s="2"/>
      <c r="F29" s="2"/>
    </row>
    <row r="30" spans="1:9" x14ac:dyDescent="0.3">
      <c r="A30" s="2"/>
      <c r="B30" s="2"/>
      <c r="C30" s="2"/>
      <c r="D30" s="2"/>
      <c r="E30" s="2"/>
      <c r="F30" s="2"/>
    </row>
    <row r="31" spans="1:9" x14ac:dyDescent="0.3">
      <c r="A31" s="2"/>
      <c r="B31" s="2"/>
      <c r="C31" s="2"/>
      <c r="D31" s="2"/>
      <c r="E31" s="2"/>
      <c r="F31" s="2"/>
    </row>
    <row r="32" spans="1:9" x14ac:dyDescent="0.3">
      <c r="A32" s="2"/>
      <c r="B32" s="2"/>
      <c r="C32" s="2"/>
      <c r="D32" s="2"/>
      <c r="E32" s="2"/>
      <c r="F32" s="2"/>
    </row>
    <row r="33" spans="1:6" x14ac:dyDescent="0.3">
      <c r="A33" s="2"/>
      <c r="B33" s="2"/>
      <c r="C33" s="2"/>
      <c r="D33" s="2"/>
      <c r="E33" s="2"/>
      <c r="F33" s="2"/>
    </row>
    <row r="34" spans="1:6" x14ac:dyDescent="0.3">
      <c r="A34" s="2"/>
      <c r="B34" s="2"/>
      <c r="C34" s="2"/>
      <c r="D34" s="2"/>
      <c r="E34" s="2"/>
      <c r="F34" s="2"/>
    </row>
  </sheetData>
  <mergeCells count="9">
    <mergeCell ref="A1:G1"/>
    <mergeCell ref="A3:G3"/>
    <mergeCell ref="A5:G5"/>
    <mergeCell ref="A7:G7"/>
    <mergeCell ref="A9:A10"/>
    <mergeCell ref="B9:D9"/>
    <mergeCell ref="E9:E10"/>
    <mergeCell ref="F9:F10"/>
    <mergeCell ref="G9:G10"/>
  </mergeCells>
  <pageMargins left="0.7" right="0.7" top="0.75" bottom="0.75" header="0.3" footer="0.3"/>
  <pageSetup paperSize="9" scale="81" orientation="portrait" r:id="rId1"/>
  <ignoredErrors>
    <ignoredError sqref="G16 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2020-03-30T00:54:30Z</dcterms:modified>
</cp:coreProperties>
</file>