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>
    <definedName name="_xlnm.Print_Area" localSheetId="0">'Лист1'!$A$1:$G$23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<sst xmlns="http://schemas.openxmlformats.org/spreadsheetml/2006/main" count="25" uniqueCount="25">
  <si>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ООО Энергетическая компания "Радиан"</t>
  </si>
  <si>
    <t xml:space="preserve">Закупка электрической энергии для компенсации потерь при передаче электроэнергии в сетях ООО Энергетическая компания "Радиан" осуществляется по Договору купли -продажи № 20030 от 30.03.2018 г. с гарантирующим поставщиком ООО "Иркутская энергосбытовая компания"  </t>
  </si>
  <si>
    <t xml:space="preserve">Месяц </t>
  </si>
  <si>
    <t>Закупка электрической энергии для компенсации потерь в сетях, кВтч</t>
  </si>
  <si>
    <t>Стоимость закупки потерь (фактическая цена), руб/кВтч (без НДС)</t>
  </si>
  <si>
    <t>Затраты сетевой организации на покупку потерь в сетях, руб.</t>
  </si>
  <si>
    <t>Затраты сетевой организации на оплату потерь, руб. (с НДС)</t>
  </si>
  <si>
    <t>Размер фактических потерь, кВтч ВН</t>
  </si>
  <si>
    <t>Размер фактических потерь, кВтч СН-II</t>
  </si>
  <si>
    <t>Всего размер фактических потерь, кВтч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</si>
  <si>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</si>
  <si>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</si>
  <si>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</si>
  <si>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</si>
  <si>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</si>
  <si>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</si>
  <si>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</si>
  <si>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</si>
  <si>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</si>
  <si>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</si>
  <si>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</si>
  <si>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</si>
  <si>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</si>
  <si>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 xml:space="preserve">Затраты на закупку потерь электрической энергии в 2020 г. </t>
  </si>
  <si>
    <t xml:space="preserve">Информация о закупке сетевыми организациями электрической энергии для компенсации потерь в сетях, её стоимость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</si>
</sst>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72" fontId="37" fillId="0" borderId="10" xfId="0" applyNumberFormat="1" applyFont="1" applyBorder="1" applyAlignment="1">
      <alignment/>
    </xf>
    <xf numFmtId="172" fontId="37" fillId="0" borderId="10" xfId="0" applyNumberFormat="1" applyFont="1" applyFill="1" applyBorder="1" applyAlignment="1">
      <alignment/>
    </xf>
    <xf numFmtId="2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/>
    </xf>
    <xf numFmtId="4" fontId="37" fillId="0" borderId="10" xfId="0" applyNumberFormat="1" applyFont="1" applyFill="1" applyBorder="1" applyAlignment="1">
      <alignment/>
    </xf>
    <xf numFmtId="173" fontId="37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73" fontId="37" fillId="0" borderId="10" xfId="0" applyNumberFormat="1" applyFont="1" applyFill="1" applyBorder="1" applyAlignment="1">
      <alignment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3">
      <selection activeCell="H25" sqref="H25"/>
    </sheetView>
  </sheetViews>
  <sheetFormatPr defaultColWidth="9.140625" defaultRowHeight="15"/>
  <cols>
    <col min="1" max="1" width="10.57421875" style="0" customWidth="1"/>
    <col min="2" max="4" width="16.57421875" style="0" customWidth="1"/>
    <col min="5" max="5" width="17.28125" style="0" customWidth="1"/>
    <col min="6" max="6" width="14.57421875" style="0" customWidth="1"/>
    <col min="7" max="7" width="14.7109375" style="0" customWidth="1"/>
  </cols>
  <sheetData>
    <row r="1" spans="1:7" ht="32.25" customHeight="1">
      <c r="A1" s="20" t="s">
        <v>24</v>
      </c>
      <c r="B1" s="20"/>
      <c r="C1" s="20"/>
      <c r="D1" s="20"/>
      <c r="E1" s="20"/>
      <c r="F1" s="20"/>
      <c r="G1" s="20"/>
    </row>
    <row r="2" spans="1:6" ht="14.25">
      <c r="A2" s="1"/>
      <c r="B2" s="1"/>
      <c r="C2" s="1"/>
      <c r="D2" s="1"/>
      <c r="E2" s="1"/>
      <c r="F2" s="1"/>
    </row>
    <row r="3" spans="1:7" ht="14.25">
      <c r="A3" s="21" t="s">
        <v>0</v>
      </c>
      <c r="B3" s="21"/>
      <c r="C3" s="21"/>
      <c r="D3" s="21"/>
      <c r="E3" s="21"/>
      <c r="F3" s="21"/>
      <c r="G3" s="21"/>
    </row>
    <row r="5" spans="1:7" ht="52.5" customHeight="1">
      <c r="A5" s="20" t="s">
        <v>1</v>
      </c>
      <c r="B5" s="20"/>
      <c r="C5" s="20"/>
      <c r="D5" s="20"/>
      <c r="E5" s="20"/>
      <c r="F5" s="20"/>
      <c r="G5" s="20"/>
    </row>
    <row r="6" ht="14.25">
      <c r="F6" s="2"/>
    </row>
    <row r="7" spans="1:7" ht="14.25">
      <c r="A7" s="21" t="s">
        <v>23</v>
      </c>
      <c r="B7" s="21"/>
      <c r="C7" s="21"/>
      <c r="D7" s="21"/>
      <c r="E7" s="21"/>
      <c r="F7" s="21"/>
      <c r="G7" s="21"/>
    </row>
    <row r="8" spans="1:7" ht="34.5" customHeight="1">
      <c r="A8" s="2"/>
      <c r="B8" s="2"/>
      <c r="C8" s="2"/>
      <c r="D8" s="2"/>
      <c r="E8" s="2"/>
      <c r="F8" s="2"/>
      <c r="G8" s="2"/>
    </row>
    <row r="9" spans="1:7" ht="29.25" customHeight="1">
      <c r="A9" s="22" t="s">
        <v>2</v>
      </c>
      <c r="B9" s="24" t="s">
        <v>3</v>
      </c>
      <c r="C9" s="25"/>
      <c r="D9" s="26"/>
      <c r="E9" s="27" t="s">
        <v>4</v>
      </c>
      <c r="F9" s="29" t="s">
        <v>5</v>
      </c>
      <c r="G9" s="27" t="s">
        <v>6</v>
      </c>
    </row>
    <row r="10" spans="1:7" ht="69.75" customHeight="1">
      <c r="A10" s="23"/>
      <c r="B10" s="3" t="s">
        <v>7</v>
      </c>
      <c r="C10" s="3" t="s">
        <v>8</v>
      </c>
      <c r="D10" s="3" t="s">
        <v>9</v>
      </c>
      <c r="E10" s="28"/>
      <c r="F10" s="30"/>
      <c r="G10" s="28"/>
    </row>
    <row r="11" spans="1:9" ht="15" customHeight="1">
      <c r="A11" s="4" t="s">
        <v>10</v>
      </c>
      <c r="B11" s="16">
        <v>16256</v>
      </c>
      <c r="C11" s="16">
        <f>11984+4068</f>
        <v>16052</v>
      </c>
      <c r="D11" s="16">
        <f aca="true" t="shared" si="0" ref="D11:D17">C11+B11</f>
        <v>32308</v>
      </c>
      <c r="E11" s="17">
        <v>1.69588</v>
      </c>
      <c r="F11" s="16">
        <f aca="true" t="shared" si="1" ref="F11:F16">D11*E11</f>
        <v>54790.49104</v>
      </c>
      <c r="G11" s="15">
        <f>F11*1.2+0.02</f>
        <v>65748.60924800001</v>
      </c>
      <c r="H11" s="6"/>
      <c r="I11" s="7"/>
    </row>
    <row r="12" spans="1:9" ht="15" customHeight="1">
      <c r="A12" s="4" t="s">
        <v>11</v>
      </c>
      <c r="B12" s="16">
        <v>5197</v>
      </c>
      <c r="C12" s="16">
        <f>11681+4088</f>
        <v>15769</v>
      </c>
      <c r="D12" s="16">
        <f t="shared" si="0"/>
        <v>20966</v>
      </c>
      <c r="E12" s="4">
        <v>1.74074</v>
      </c>
      <c r="F12" s="16">
        <f t="shared" si="1"/>
        <v>36496.35484</v>
      </c>
      <c r="G12" s="15">
        <f>F12*1.2+0.01</f>
        <v>43795.635808</v>
      </c>
      <c r="H12" s="6"/>
      <c r="I12" s="8"/>
    </row>
    <row r="13" spans="1:9" ht="15" customHeight="1">
      <c r="A13" s="9" t="s">
        <v>12</v>
      </c>
      <c r="B13" s="16">
        <v>7108</v>
      </c>
      <c r="C13" s="16">
        <f>7468+3999</f>
        <v>11467</v>
      </c>
      <c r="D13" s="16">
        <f t="shared" si="0"/>
        <v>18575</v>
      </c>
      <c r="E13" s="4">
        <v>1.61602</v>
      </c>
      <c r="F13" s="16">
        <f t="shared" si="1"/>
        <v>30017.571500000002</v>
      </c>
      <c r="G13" s="15">
        <f>F13*1.2-0.01</f>
        <v>36021.0758</v>
      </c>
      <c r="H13" s="6"/>
      <c r="I13" s="8"/>
    </row>
    <row r="14" spans="1:9" ht="15" customHeight="1">
      <c r="A14" s="9" t="s">
        <v>13</v>
      </c>
      <c r="B14" s="18">
        <v>5100</v>
      </c>
      <c r="C14" s="18">
        <f>3997+5252</f>
        <v>9249</v>
      </c>
      <c r="D14" s="16">
        <f t="shared" si="0"/>
        <v>14349</v>
      </c>
      <c r="E14" s="10">
        <v>1.46178</v>
      </c>
      <c r="F14" s="16">
        <f t="shared" si="1"/>
        <v>20975.08122</v>
      </c>
      <c r="G14" s="15">
        <f>F14*1.2</f>
        <v>25170.097464</v>
      </c>
      <c r="H14" s="6"/>
      <c r="I14" s="7"/>
    </row>
    <row r="15" spans="1:9" ht="15" customHeight="1">
      <c r="A15" s="9" t="s">
        <v>14</v>
      </c>
      <c r="B15" s="16">
        <v>1657</v>
      </c>
      <c r="C15" s="16">
        <f>6654+3959</f>
        <v>10613</v>
      </c>
      <c r="D15" s="16">
        <f t="shared" si="0"/>
        <v>12270</v>
      </c>
      <c r="E15" s="4">
        <v>1.58177</v>
      </c>
      <c r="F15" s="16">
        <f t="shared" si="1"/>
        <v>19408.3179</v>
      </c>
      <c r="G15" s="15">
        <f>F15*1.2+0.01</f>
        <v>23289.991479999997</v>
      </c>
      <c r="H15" s="6"/>
      <c r="I15" s="7"/>
    </row>
    <row r="16" spans="1:9" ht="15" customHeight="1">
      <c r="A16" s="9" t="s">
        <v>15</v>
      </c>
      <c r="B16" s="16">
        <v>4979</v>
      </c>
      <c r="C16" s="16">
        <v>12098</v>
      </c>
      <c r="D16" s="16">
        <f t="shared" si="0"/>
        <v>17077</v>
      </c>
      <c r="E16" s="4">
        <v>1.68614</v>
      </c>
      <c r="F16" s="16">
        <f t="shared" si="1"/>
        <v>28794.212779999998</v>
      </c>
      <c r="G16" s="15">
        <f>F16*1.2</f>
        <v>34553.055336</v>
      </c>
      <c r="H16" s="11"/>
      <c r="I16" s="7"/>
    </row>
    <row r="17" spans="1:9" ht="15" customHeight="1">
      <c r="A17" s="4" t="s">
        <v>16</v>
      </c>
      <c r="B17" s="15">
        <v>0</v>
      </c>
      <c r="C17" s="15">
        <f>6062+1510</f>
        <v>7572</v>
      </c>
      <c r="D17" s="16">
        <f t="shared" si="0"/>
        <v>7572</v>
      </c>
      <c r="E17" s="4">
        <v>1.6701</v>
      </c>
      <c r="F17" s="16">
        <f aca="true" t="shared" si="2" ref="F17:F22">D17*E17</f>
        <v>12645.9972</v>
      </c>
      <c r="G17" s="15">
        <f>F17*1.2</f>
        <v>15175.196639999998</v>
      </c>
      <c r="H17" s="6"/>
      <c r="I17" s="7"/>
    </row>
    <row r="18" spans="1:9" ht="15" customHeight="1">
      <c r="A18" s="4" t="s">
        <v>17</v>
      </c>
      <c r="B18" s="15">
        <v>0</v>
      </c>
      <c r="C18" s="15">
        <v>1779</v>
      </c>
      <c r="D18" s="16">
        <f>C18+B18</f>
        <v>1779</v>
      </c>
      <c r="E18" s="4">
        <v>1.79094</v>
      </c>
      <c r="F18" s="16">
        <f t="shared" si="2"/>
        <v>3186.08226</v>
      </c>
      <c r="G18" s="15">
        <f>F18*1.2</f>
        <v>3823.298712</v>
      </c>
      <c r="I18" s="7"/>
    </row>
    <row r="19" spans="1:9" ht="15" customHeight="1">
      <c r="A19" s="4" t="s">
        <v>18</v>
      </c>
      <c r="B19" s="15">
        <v>495</v>
      </c>
      <c r="C19" s="15">
        <f>3619+3995</f>
        <v>7614</v>
      </c>
      <c r="D19" s="16">
        <f>C19+B19</f>
        <v>8109</v>
      </c>
      <c r="E19" s="19">
        <v>1.86917</v>
      </c>
      <c r="F19" s="16">
        <f t="shared" si="2"/>
        <v>15157.09953</v>
      </c>
      <c r="G19" s="15">
        <f>F19*1.2+0.01</f>
        <v>18188.529435999997</v>
      </c>
      <c r="I19" s="7"/>
    </row>
    <row r="20" spans="1:9" ht="15" customHeight="1">
      <c r="A20" s="5" t="s">
        <v>19</v>
      </c>
      <c r="B20" s="16">
        <v>8079</v>
      </c>
      <c r="C20" s="16">
        <f>7058+3978</f>
        <v>11036</v>
      </c>
      <c r="D20" s="16">
        <f>C20+B20</f>
        <v>19115</v>
      </c>
      <c r="E20" s="5">
        <v>1.75987</v>
      </c>
      <c r="F20" s="16">
        <f t="shared" si="2"/>
        <v>33639.91505</v>
      </c>
      <c r="G20" s="15">
        <f>F20*1.2-0.01</f>
        <v>40367.88806</v>
      </c>
      <c r="H20" s="6"/>
      <c r="I20" s="7"/>
    </row>
    <row r="21" spans="1:9" ht="15" customHeight="1">
      <c r="A21" s="5" t="s">
        <v>20</v>
      </c>
      <c r="B21" s="16">
        <v>9478</v>
      </c>
      <c r="C21" s="16">
        <f>5687+4047</f>
        <v>9734</v>
      </c>
      <c r="D21" s="16">
        <f>C21+B21</f>
        <v>19212</v>
      </c>
      <c r="E21" s="5">
        <v>1.46493</v>
      </c>
      <c r="F21" s="16">
        <f t="shared" si="2"/>
        <v>28144.23516</v>
      </c>
      <c r="G21" s="15">
        <f>F21*1.2</f>
        <v>33773.082192</v>
      </c>
      <c r="I21" s="7"/>
    </row>
    <row r="22" spans="1:7" ht="15" customHeight="1">
      <c r="A22" s="5" t="s">
        <v>21</v>
      </c>
      <c r="B22" s="16">
        <v>2374</v>
      </c>
      <c r="C22" s="16">
        <f>7045+4025</f>
        <v>11070</v>
      </c>
      <c r="D22" s="16">
        <f>C22+B22</f>
        <v>13444</v>
      </c>
      <c r="E22" s="13">
        <v>1.71634</v>
      </c>
      <c r="F22" s="16">
        <f t="shared" si="2"/>
        <v>23074.47496</v>
      </c>
      <c r="G22" s="15">
        <f>F22*1.2</f>
        <v>27689.369951999997</v>
      </c>
    </row>
    <row r="23" spans="1:7" ht="15" customHeight="1">
      <c r="A23" s="4" t="s">
        <v>22</v>
      </c>
      <c r="B23" s="15">
        <f>SUM(B11:B22)</f>
        <v>60723</v>
      </c>
      <c r="C23" s="15">
        <f>SUM(C11:C22)</f>
        <v>124053</v>
      </c>
      <c r="D23" s="15">
        <f>SUM(D11:D22)</f>
        <v>184776</v>
      </c>
      <c r="E23" s="12">
        <f>F23/D23</f>
        <v>1.657844273282245</v>
      </c>
      <c r="F23" s="16">
        <f>SUM(F11:F22)</f>
        <v>306329.8334400001</v>
      </c>
      <c r="G23" s="16">
        <f>SUM(G11:G22)</f>
        <v>367595.830128</v>
      </c>
    </row>
    <row r="24" spans="1:7" ht="14.25">
      <c r="A24" s="2"/>
      <c r="B24" s="2"/>
      <c r="C24" s="2"/>
      <c r="D24" s="2"/>
      <c r="E24" s="2"/>
      <c r="F24" s="2"/>
      <c r="G24" s="2"/>
    </row>
    <row r="25" spans="1:7" ht="14.25">
      <c r="A25" s="2"/>
      <c r="B25" s="2"/>
      <c r="C25" s="2"/>
      <c r="D25" s="2"/>
      <c r="E25" s="2"/>
      <c r="F25" s="2"/>
      <c r="G25" s="2"/>
    </row>
    <row r="26" spans="1:7" ht="14.25">
      <c r="A26" s="2"/>
      <c r="B26" s="2"/>
      <c r="C26" s="2"/>
      <c r="D26" s="2"/>
      <c r="E26" s="2"/>
      <c r="F26" s="14"/>
      <c r="G26" s="2"/>
    </row>
    <row r="27" spans="1:7" ht="14.25">
      <c r="A27" s="2"/>
      <c r="B27" s="2"/>
      <c r="C27" s="2"/>
      <c r="D27" s="2"/>
      <c r="E27" s="2"/>
      <c r="F27" s="2"/>
      <c r="G27" s="2"/>
    </row>
    <row r="28" spans="1:6" ht="14.25">
      <c r="A28" s="2"/>
      <c r="B28" s="2"/>
      <c r="C28" s="2"/>
      <c r="D28" s="2"/>
      <c r="E28" s="2"/>
      <c r="F28" s="2"/>
    </row>
    <row r="29" spans="1:6" ht="14.25">
      <c r="A29" s="2"/>
      <c r="B29" s="2"/>
      <c r="C29" s="2"/>
      <c r="D29" s="2"/>
      <c r="E29" s="2"/>
      <c r="F29" s="2"/>
    </row>
    <row r="30" spans="1:6" ht="14.25">
      <c r="A30" s="2"/>
      <c r="B30" s="2"/>
      <c r="C30" s="2"/>
      <c r="D30" s="2"/>
      <c r="E30" s="2"/>
      <c r="F30" s="2"/>
    </row>
    <row r="31" spans="1:6" ht="14.25">
      <c r="A31" s="2"/>
      <c r="B31" s="2"/>
      <c r="C31" s="2"/>
      <c r="D31" s="2"/>
      <c r="E31" s="2"/>
      <c r="F31" s="2"/>
    </row>
    <row r="32" spans="1:6" ht="14.25">
      <c r="A32" s="2"/>
      <c r="B32" s="2"/>
      <c r="C32" s="2"/>
      <c r="D32" s="2"/>
      <c r="E32" s="2"/>
      <c r="F32" s="2"/>
    </row>
    <row r="33" spans="1:6" ht="14.25">
      <c r="A33" s="2"/>
      <c r="B33" s="2"/>
      <c r="C33" s="2"/>
      <c r="D33" s="2"/>
      <c r="E33" s="2"/>
      <c r="F33" s="2"/>
    </row>
    <row r="34" spans="1:6" ht="14.25">
      <c r="A34" s="2"/>
      <c r="B34" s="2"/>
      <c r="C34" s="2"/>
      <c r="D34" s="2"/>
      <c r="E34" s="2"/>
      <c r="F34" s="2"/>
    </row>
  </sheetData>
  <sheetProtection/>
  <mergeCells count="9">
    <mergeCell ref="A1:G1"/>
    <mergeCell ref="A3:G3"/>
    <mergeCell ref="A5:G5"/>
    <mergeCell ref="A7:G7"/>
    <mergeCell ref="A9:A10"/>
    <mergeCell ref="B9:D9"/>
    <mergeCell ref="E9:E10"/>
    <mergeCell ref="F9:F10"/>
    <mergeCell ref="G9:G10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2021-01-20T07:45:48Z</dcterms:modified>
  <cp:category/>
  <cp:version/>
  <cp:contentType/>
  <cp:contentStatus/>
</cp:coreProperties>
</file>