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ЭК" sheetId="1" r:id="rId1"/>
    <sheet name=" " sheetId="2" r:id="rId2"/>
  </sheets>
  <externalReferences>
    <externalReference r:id="rId5"/>
    <externalReference r:id="rId6"/>
    <externalReference r:id="rId7"/>
  </externalReferences>
  <definedNames>
    <definedName name="_xlnm.Print_Area" localSheetId="1">' '!#REF!</definedName>
    <definedName name="_xlnm.Print_Area" localSheetId="0">'ЭК'!$A$1:$C$21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<sst xmlns="http://schemas.openxmlformats.org/spreadsheetml/2006/main" count="46" uniqueCount="46">
  <si>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 показетеля</t>
  </si>
  <si>
    <t>Долгосрочные параметры регулирования</t>
  </si>
  <si>
    <t>№</t>
  </si>
  <si>
    <t>1.1.</t>
  </si>
  <si>
    <t>1.2.</t>
  </si>
  <si>
    <t>Индекс эффективности подконтрольных расходов</t>
  </si>
  <si>
    <t>1.3.</t>
  </si>
  <si>
    <t>Коэффициент эластичности подконтрольных расходов по количеству активов</t>
  </si>
  <si>
    <t>1.4.</t>
  </si>
  <si>
    <t>1.5.</t>
  </si>
  <si>
    <t>Величина технологического расхода (потерь) электрической энергии (в МВт.ч)</t>
  </si>
  <si>
    <t>1.6.</t>
  </si>
  <si>
    <t>Уровень надежности и качества реализуемых товаров (услуг)</t>
  </si>
  <si>
    <t>2.</t>
  </si>
  <si>
    <t>1.</t>
  </si>
  <si>
    <t>Планируемые значения параметров расчета тарифов</t>
  </si>
  <si>
    <t>2.1.</t>
  </si>
  <si>
    <t>ИПЦ Минэкономразвития</t>
  </si>
  <si>
    <t>2.2.</t>
  </si>
  <si>
    <t>Количество активов (условных единиц)</t>
  </si>
  <si>
    <t>2.3.</t>
  </si>
  <si>
    <t>Подконтрольные расходы (в тыс. руб. без НДС)</t>
  </si>
  <si>
    <t>Неподконтрольные расходы (в тыс. руб. без НДС)</t>
  </si>
  <si>
    <t>2.4.</t>
  </si>
  <si>
    <t>Заявленная мощность (в МВт)</t>
  </si>
  <si>
    <t>2.5.</t>
  </si>
  <si>
    <t>Полезный отпуск электрической энергии (МВт.ч)</t>
  </si>
  <si>
    <t>2.6.</t>
  </si>
  <si>
    <t>Цена (тариф) покупки потерь электрической энергии (в руб./МВт.ч без НДС)</t>
  </si>
  <si>
    <t>Максимально возможная корректировка НВВ</t>
  </si>
  <si>
    <t>Планируемый одноставочный тариф на услуги по передаче электрической энергии по электрическим сетям (в руб./МВт.ч без НДС)</t>
  </si>
  <si>
    <t>Предложение о размере цен (тарифов) на услуги по передаче электрической энергии по электрическим сетям ООО "Энергетическая компания "Радиан", долгосрочных параметров регулирования (при применении метода долгосрочной индексации необходимой валовой выручки)</t>
  </si>
  <si>
    <t>затраты</t>
  </si>
  <si>
    <t>прибыль</t>
  </si>
  <si>
    <t>ВР</t>
  </si>
  <si>
    <t>НВВ на содержание</t>
  </si>
  <si>
    <t>контроль</t>
  </si>
  <si>
    <t>неподконтрольные</t>
  </si>
  <si>
    <t>амортизация+ЕСН+налоги+кап.вложения</t>
  </si>
  <si>
    <t>потери</t>
  </si>
  <si>
    <t>2.7.</t>
  </si>
  <si>
    <t>2.8.,</t>
  </si>
  <si>
    <t xml:space="preserve">Выпадающие расходы </t>
  </si>
  <si>
    <t>2.9.</t>
  </si>
  <si>
    <t>1.7.</t>
  </si>
  <si>
    <t>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</si>
</sst>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_р_._-;\-* #,##0.000_р_._-;_-* &quot;-&quot;???_р_._-;_-@_-"/>
    <numFmt numFmtId="167" formatCode="#,##0.00_ ;\-#,##0.00\ "/>
    <numFmt numFmtId="168" formatCode="#,##0.0_ ;\-#,##0.0\ "/>
    <numFmt numFmtId="169" formatCode="#,##0.000_ ;\-#,##0.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  <font>
      <sz val="10"/>
      <color theme="1" tint="0.24998000264167786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55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4" fontId="6" fillId="32" borderId="10" xfId="58" applyNumberFormat="1" applyFont="1" applyFill="1" applyBorder="1" applyAlignment="1">
      <alignment horizontal="right" vertical="center"/>
    </xf>
    <xf numFmtId="165" fontId="6" fillId="32" borderId="10" xfId="58" applyNumberFormat="1" applyFont="1" applyFill="1" applyBorder="1" applyAlignment="1">
      <alignment horizontal="right" vertical="center"/>
    </xf>
    <xf numFmtId="43" fontId="6" fillId="32" borderId="10" xfId="58" applyNumberFormat="1" applyFont="1" applyFill="1" applyBorder="1" applyAlignment="1">
      <alignment horizontal="right" vertical="center"/>
    </xf>
    <xf numFmtId="43" fontId="7" fillId="32" borderId="10" xfId="58" applyFont="1" applyFill="1" applyBorder="1" applyAlignment="1">
      <alignment vertical="center"/>
    </xf>
    <xf numFmtId="164" fontId="6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64" fontId="46" fillId="0" borderId="0" xfId="58" applyNumberFormat="1" applyFont="1" applyAlignment="1">
      <alignment horizontal="center" vertical="center"/>
    </xf>
    <xf numFmtId="43" fontId="47" fillId="0" borderId="0" xfId="0" applyNumberFormat="1" applyFont="1" applyAlignment="1">
      <alignment vertical="center"/>
    </xf>
    <xf numFmtId="164" fontId="47" fillId="0" borderId="0" xfId="58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3" fontId="47" fillId="0" borderId="0" xfId="58" applyFont="1" applyAlignment="1">
      <alignment vertical="center"/>
    </xf>
    <xf numFmtId="4" fontId="44" fillId="0" borderId="0" xfId="0" applyNumberFormat="1" applyFont="1" applyAlignment="1">
      <alignment vertical="center"/>
    </xf>
    <xf numFmtId="167" fontId="6" fillId="32" borderId="10" xfId="58" applyNumberFormat="1" applyFont="1" applyFill="1" applyBorder="1" applyAlignment="1">
      <alignment horizontal="right" vertical="center"/>
    </xf>
    <xf numFmtId="168" fontId="6" fillId="32" borderId="10" xfId="58" applyNumberFormat="1" applyFont="1" applyFill="1" applyBorder="1" applyAlignment="1">
      <alignment horizontal="right" vertical="center"/>
    </xf>
    <xf numFmtId="2" fontId="6" fillId="32" borderId="10" xfId="58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58;&#1072;&#1073;&#1083;&#1080;&#1094;&#1099;%20&#1076;&#1083;&#1103;%20&#1087;&#1088;&#1077;&#1076;&#1089;&#1090;&#1072;&#1074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88;&#1072;&#1089;&#1093;&#1086;&#1076;&#1099;%20&#1069;&#1050;%20&#1056;&#1072;&#1076;&#1080;&#1072;&#1085;%202014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76;&#1083;&#1103;%20&#1087;&#1088;&#1077;&#1076;&#1089;&#1090;&#1072;&#1074;&#1083;&#1077;&#1085;&#1080;&#1103;%20&#1074;%20&#1057;&#1058;%20&#1048;&#1054;%20&#1085;&#1072;%20&#1090;&#1072;&#1088;&#1080;&#1092;%202016%20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адимн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  <sheetDataSet>
      <sheetData sheetId="15">
        <row r="8">
          <cell r="E8">
            <v>62993.99734908106</v>
          </cell>
        </row>
        <row r="19">
          <cell r="B19" t="str">
            <v>Необходимая валовая выручка отнесенная на передачу электрической энергии </v>
          </cell>
        </row>
      </sheetData>
      <sheetData sheetId="16">
        <row r="23">
          <cell r="B23" t="str">
            <v>Расходы на компенсацию потерь</v>
          </cell>
          <cell r="E23">
            <v>3930.6848176381204</v>
          </cell>
        </row>
      </sheetData>
      <sheetData sheetId="18">
        <row r="92">
          <cell r="F92">
            <v>236575.9251729239</v>
          </cell>
        </row>
      </sheetData>
      <sheetData sheetId="29">
        <row r="23">
          <cell r="F23">
            <v>146263.57601999998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Таблица для заключения"/>
      <sheetName val="Лист1"/>
      <sheetName val="Расчет тарифа 2012"/>
      <sheetName val="Вып для заключения"/>
      <sheetName val="НВВ 08-09"/>
      <sheetName val="Амортизация"/>
      <sheetName val="Выпадающие по потерям"/>
      <sheetName val="Коммандир"/>
      <sheetName val="ФОТ"/>
      <sheetName val="ГСМ, охрана, аренда"/>
    </sheetNames>
    <sheetDataSet>
      <sheetData sheetId="0">
        <row r="13">
          <cell r="M13">
            <v>5000</v>
          </cell>
        </row>
        <row r="14">
          <cell r="M14">
            <v>18118.582931195153</v>
          </cell>
        </row>
        <row r="30">
          <cell r="M30">
            <v>23387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  <sheetDataSet>
      <sheetData sheetId="0">
        <row r="19">
          <cell r="M19">
            <v>2.488</v>
          </cell>
        </row>
      </sheetData>
      <sheetData sheetId="1">
        <row r="19">
          <cell r="H19">
            <v>136.5119</v>
          </cell>
        </row>
      </sheetData>
      <sheetData sheetId="2">
        <row r="19">
          <cell r="H19">
            <v>35.111057100000004</v>
          </cell>
        </row>
      </sheetData>
      <sheetData sheetId="17">
        <row r="31">
          <cell r="F31">
            <v>45235.275627627634</v>
          </cell>
        </row>
        <row r="32">
          <cell r="F32">
            <v>14887.603422670865</v>
          </cell>
        </row>
        <row r="33">
          <cell r="F33">
            <v>54955.43032</v>
          </cell>
        </row>
        <row r="34">
          <cell r="F34">
            <v>4061.409379220991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T33"/>
  <sheetViews>
    <sheetView tabSelected="1" view="pageBreakPreview" zoomScaleNormal="85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8.8515625" style="2" customWidth="1"/>
    <col min="2" max="2" width="70.28125" style="1" customWidth="1"/>
    <col min="3" max="3" width="18.140625" style="1" customWidth="1"/>
    <col min="4" max="4" width="9.140625" style="1" customWidth="1"/>
    <col min="5" max="5" width="11.28125" style="1" bestFit="1" customWidth="1"/>
    <col min="6" max="6" width="10.28125" style="1" bestFit="1" customWidth="1"/>
    <col min="7" max="7" width="9.140625" style="1" customWidth="1"/>
    <col min="8" max="8" width="12.8515625" style="1" bestFit="1" customWidth="1"/>
    <col min="9" max="16384" width="9.140625" style="1" customWidth="1"/>
  </cols>
  <sheetData>
    <row r="1" spans="1:4" ht="58.5" customHeight="1">
      <c r="A1" s="35" t="s">
        <v>31</v>
      </c>
      <c r="B1" s="35"/>
      <c r="C1" s="35"/>
      <c r="D1" s="5"/>
    </row>
    <row r="2" ht="15" customHeight="1"/>
    <row r="3" spans="1:3" ht="33" customHeight="1">
      <c r="A3" s="4" t="s">
        <v>2</v>
      </c>
      <c r="B3" s="3" t="s">
        <v>0</v>
      </c>
      <c r="C3" s="6" t="s">
        <v>45</v>
      </c>
    </row>
    <row r="4" spans="1:3" ht="18" customHeight="1">
      <c r="A4" s="3" t="s">
        <v>14</v>
      </c>
      <c r="B4" s="31" t="s">
        <v>1</v>
      </c>
      <c r="C4" s="32"/>
    </row>
    <row r="5" spans="1:3" ht="15" customHeight="1">
      <c r="A5" s="4" t="s">
        <v>3</v>
      </c>
      <c r="B5" s="7" t="s">
        <v>21</v>
      </c>
      <c r="C5" s="12">
        <f>'[3]1.27'!$F$32</f>
        <v>14887.603422670865</v>
      </c>
    </row>
    <row r="6" spans="1:3" ht="15" customHeight="1">
      <c r="A6" s="4" t="s">
        <v>4</v>
      </c>
      <c r="B6" s="7" t="s">
        <v>5</v>
      </c>
      <c r="C6" s="8">
        <v>0.01</v>
      </c>
    </row>
    <row r="7" spans="1:3" ht="26.25" customHeight="1">
      <c r="A7" s="4" t="s">
        <v>6</v>
      </c>
      <c r="B7" s="9" t="s">
        <v>7</v>
      </c>
      <c r="C7" s="10">
        <v>0.75</v>
      </c>
    </row>
    <row r="8" spans="1:14" ht="15" customHeight="1">
      <c r="A8" s="4" t="s">
        <v>8</v>
      </c>
      <c r="B8" s="7" t="s">
        <v>29</v>
      </c>
      <c r="C8" s="10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6.25" customHeight="1">
      <c r="A9" s="4" t="s">
        <v>9</v>
      </c>
      <c r="B9" s="9" t="s">
        <v>10</v>
      </c>
      <c r="C9" s="13">
        <f>'[3]1.3'!$M$19</f>
        <v>2.488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6.25" customHeight="1">
      <c r="A10" s="4" t="s">
        <v>11</v>
      </c>
      <c r="B10" s="9" t="str">
        <f>'[1]1.25'!$B$23</f>
        <v>Расходы на компенсацию потерь</v>
      </c>
      <c r="C10" s="28">
        <f>'[3]1.27'!$F$34</f>
        <v>4061.409379220991</v>
      </c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6.25" customHeight="1">
      <c r="A11" s="4" t="s">
        <v>44</v>
      </c>
      <c r="B11" s="9" t="s">
        <v>12</v>
      </c>
      <c r="C11" s="10">
        <v>0</v>
      </c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</row>
    <row r="12" spans="1:14" ht="15" customHeight="1">
      <c r="A12" s="3" t="s">
        <v>13</v>
      </c>
      <c r="B12" s="33" t="s">
        <v>15</v>
      </c>
      <c r="C12" s="34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9"/>
    </row>
    <row r="13" spans="1:14" ht="15" customHeight="1">
      <c r="A13" s="4" t="s">
        <v>16</v>
      </c>
      <c r="B13" s="7" t="s">
        <v>17</v>
      </c>
      <c r="C13" s="8">
        <v>1.081</v>
      </c>
      <c r="D13" s="18"/>
      <c r="E13" s="20" t="s">
        <v>35</v>
      </c>
      <c r="F13" s="18"/>
      <c r="G13" s="18"/>
      <c r="H13" s="18"/>
      <c r="I13" s="18"/>
      <c r="J13" s="18"/>
      <c r="K13" s="18"/>
      <c r="L13" s="19"/>
      <c r="M13" s="19"/>
      <c r="N13" s="19"/>
    </row>
    <row r="14" spans="1:14" ht="15" customHeight="1">
      <c r="A14" s="4" t="s">
        <v>18</v>
      </c>
      <c r="B14" s="7" t="s">
        <v>19</v>
      </c>
      <c r="C14" s="29">
        <v>1685.1</v>
      </c>
      <c r="D14" s="18"/>
      <c r="E14" s="21">
        <f>SUM(E15:E18)</f>
        <v>232644.57336908104</v>
      </c>
      <c r="F14" s="22">
        <f>E14-E20</f>
        <v>-3931.3518038428447</v>
      </c>
      <c r="G14" s="18"/>
      <c r="H14" s="18"/>
      <c r="I14" s="18"/>
      <c r="J14" s="18"/>
      <c r="K14" s="18"/>
      <c r="L14" s="19"/>
      <c r="M14" s="19"/>
      <c r="N14" s="19"/>
    </row>
    <row r="15" spans="1:14" ht="15" customHeight="1">
      <c r="A15" s="4" t="s">
        <v>20</v>
      </c>
      <c r="B15" s="7" t="s">
        <v>22</v>
      </c>
      <c r="C15" s="16">
        <f>'[3]1.27'!$F$31</f>
        <v>45235.275627627634</v>
      </c>
      <c r="D15" s="18"/>
      <c r="E15" s="23">
        <f>'[1]1.24'!$E$8</f>
        <v>62993.99734908106</v>
      </c>
      <c r="F15" s="24" t="s">
        <v>32</v>
      </c>
      <c r="G15" s="18"/>
      <c r="H15" s="25" t="s">
        <v>37</v>
      </c>
      <c r="I15" s="18"/>
      <c r="J15" s="18"/>
      <c r="K15" s="18"/>
      <c r="L15" s="19"/>
      <c r="M15" s="19"/>
      <c r="N15" s="19"/>
    </row>
    <row r="16" spans="1:14" ht="15" customHeight="1">
      <c r="A16" s="4" t="s">
        <v>23</v>
      </c>
      <c r="B16" s="7" t="s">
        <v>42</v>
      </c>
      <c r="C16" s="29">
        <f>'[3]1.27'!$F$33</f>
        <v>54955.43032</v>
      </c>
      <c r="D16" s="18"/>
      <c r="E16" s="23"/>
      <c r="F16" s="24"/>
      <c r="G16" s="18"/>
      <c r="H16" s="23"/>
      <c r="I16" s="24"/>
      <c r="J16" s="18"/>
      <c r="K16" s="18"/>
      <c r="L16" s="19"/>
      <c r="M16" s="19"/>
      <c r="N16" s="19"/>
    </row>
    <row r="17" spans="1:14" ht="15" customHeight="1">
      <c r="A17" s="4" t="s">
        <v>25</v>
      </c>
      <c r="B17" s="7" t="s">
        <v>24</v>
      </c>
      <c r="C17" s="30">
        <f>'[3]1.5.'!$H$19</f>
        <v>35.111057100000004</v>
      </c>
      <c r="D17" s="18"/>
      <c r="E17" s="23">
        <f>'[2]Лист1 (2)'!$M$30</f>
        <v>23387</v>
      </c>
      <c r="F17" s="24" t="s">
        <v>33</v>
      </c>
      <c r="G17" s="18"/>
      <c r="H17" s="23">
        <f>'[2]Лист1 (2)'!$M$13+'[2]Лист1 (2)'!$M$14+'[2]Лист1 (2)'!$M$30+2</f>
        <v>46507.58293119515</v>
      </c>
      <c r="I17" s="24" t="s">
        <v>38</v>
      </c>
      <c r="J17" s="18"/>
      <c r="K17" s="18"/>
      <c r="L17" s="19"/>
      <c r="M17" s="19"/>
      <c r="N17" s="19"/>
    </row>
    <row r="18" spans="1:14" ht="15" customHeight="1">
      <c r="A18" s="4" t="s">
        <v>27</v>
      </c>
      <c r="B18" s="7" t="s">
        <v>26</v>
      </c>
      <c r="C18" s="30">
        <f>'[3]1.4.'!$H$19</f>
        <v>136.5119</v>
      </c>
      <c r="D18" s="18"/>
      <c r="E18" s="23">
        <f>'[1]ВР'!$F$23</f>
        <v>146263.57601999998</v>
      </c>
      <c r="F18" s="24" t="s">
        <v>34</v>
      </c>
      <c r="G18" s="18"/>
      <c r="H18" s="18"/>
      <c r="I18" s="18"/>
      <c r="J18" s="18"/>
      <c r="K18" s="18"/>
      <c r="L18" s="19"/>
      <c r="M18" s="19"/>
      <c r="N18" s="19"/>
    </row>
    <row r="19" spans="1:14" ht="15" customHeight="1">
      <c r="A19" s="4" t="s">
        <v>40</v>
      </c>
      <c r="B19" s="7" t="str">
        <f>'[1]1.24'!$B$19</f>
        <v>Необходимая валовая выручка отнесенная на передачу электрической энергии </v>
      </c>
      <c r="C19" s="28">
        <f>C5+C10+C15+C16</f>
        <v>119139.7187495195</v>
      </c>
      <c r="D19" s="18"/>
      <c r="E19" s="23"/>
      <c r="F19" s="24"/>
      <c r="G19" s="18"/>
      <c r="H19" s="18"/>
      <c r="I19" s="18"/>
      <c r="J19" s="18"/>
      <c r="K19" s="18"/>
      <c r="L19" s="19"/>
      <c r="M19" s="19"/>
      <c r="N19" s="19"/>
    </row>
    <row r="20" spans="1:14" ht="31.5" customHeight="1">
      <c r="A20" s="4" t="s">
        <v>41</v>
      </c>
      <c r="B20" s="9" t="s">
        <v>28</v>
      </c>
      <c r="C20" s="14">
        <v>1632.33</v>
      </c>
      <c r="D20" s="18"/>
      <c r="E20" s="26">
        <f>'[1]1.30'!$F$92</f>
        <v>236575.9251729239</v>
      </c>
      <c r="F20" s="24" t="s">
        <v>36</v>
      </c>
      <c r="G20" s="18"/>
      <c r="H20" s="18"/>
      <c r="I20" s="18"/>
      <c r="J20" s="18"/>
      <c r="K20" s="18"/>
      <c r="L20" s="19"/>
      <c r="M20" s="19"/>
      <c r="N20" s="19"/>
    </row>
    <row r="21" spans="1:14" ht="25.5">
      <c r="A21" s="1" t="s">
        <v>43</v>
      </c>
      <c r="B21" s="11" t="s">
        <v>30</v>
      </c>
      <c r="C21" s="15">
        <f>C19/C18</f>
        <v>872.7423671454246</v>
      </c>
      <c r="D21" s="18"/>
      <c r="E21" s="18" t="s">
        <v>39</v>
      </c>
      <c r="F21" s="27">
        <f>'[1]1.25'!$E$23</f>
        <v>3930.6848176381204</v>
      </c>
      <c r="G21" s="18"/>
      <c r="H21" s="18"/>
      <c r="I21" s="18"/>
      <c r="J21" s="18"/>
      <c r="K21" s="18"/>
      <c r="L21" s="19"/>
      <c r="M21" s="19"/>
      <c r="N21" s="19"/>
    </row>
    <row r="22" spans="3:14" ht="12.75"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</row>
    <row r="23" spans="3:14" ht="12.75">
      <c r="C23" s="18">
        <f>C19/C18</f>
        <v>872.7423671454246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3:14" ht="12.75"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3:14" ht="12.75">
      <c r="C25" s="18">
        <f>C19/C18</f>
        <v>872.7423671454246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3:20" ht="12.75"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T26" s="18"/>
    </row>
    <row r="27" spans="5:14" ht="12.75"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5:14" ht="12.75"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5:14" ht="12.75"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5:14" ht="12.75"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5:14" ht="12.75"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5:14" ht="12.75"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5:14" ht="12.75">
      <c r="E33" s="19"/>
      <c r="F33" s="19"/>
      <c r="G33" s="19"/>
      <c r="H33" s="19"/>
      <c r="I33" s="19"/>
      <c r="J33" s="19"/>
      <c r="K33" s="19"/>
      <c r="L33" s="19"/>
      <c r="M33" s="19"/>
      <c r="N33" s="19"/>
    </row>
  </sheetData>
  <sheetProtection/>
  <mergeCells count="3">
    <mergeCell ref="B4:C4"/>
    <mergeCell ref="B12:C12"/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1"/>
  <sheetViews>
    <sheetView view="pageBreakPreview" zoomScaleNormal="8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2015-04-20T06:19:31Z</dcterms:modified>
  <cp:category/>
  <cp:version/>
  <cp:contentType/>
  <cp:contentStatus/>
</cp:coreProperties>
</file>